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5" i="3" l="1"/>
  <c r="E65" i="3"/>
  <c r="N65" i="3"/>
  <c r="L65" i="3"/>
  <c r="J65" i="3"/>
  <c r="I65" i="3"/>
  <c r="H65" i="3"/>
  <c r="W63" i="3"/>
  <c r="E63" i="3"/>
  <c r="N63" i="3"/>
  <c r="L63" i="3"/>
  <c r="J63" i="3"/>
  <c r="I63" i="3"/>
  <c r="H63" i="3"/>
  <c r="W61" i="3"/>
  <c r="E61" i="3"/>
  <c r="N61" i="3"/>
  <c r="L61" i="3"/>
  <c r="J61" i="3"/>
  <c r="I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I57" i="3"/>
  <c r="N56" i="3"/>
  <c r="L56" i="3"/>
  <c r="J56" i="3"/>
  <c r="I56" i="3"/>
  <c r="N55" i="3"/>
  <c r="L55" i="3"/>
  <c r="J55" i="3"/>
  <c r="I55" i="3"/>
  <c r="N54" i="3"/>
  <c r="L54" i="3"/>
  <c r="J54" i="3"/>
  <c r="I54" i="3"/>
  <c r="N53" i="3"/>
  <c r="L53" i="3"/>
  <c r="J53" i="3"/>
  <c r="H53" i="3"/>
  <c r="W50" i="3"/>
  <c r="E50" i="3"/>
  <c r="N50" i="3"/>
  <c r="L50" i="3"/>
  <c r="J50" i="3"/>
  <c r="I50" i="3"/>
  <c r="H50" i="3"/>
  <c r="N49" i="3"/>
  <c r="L49" i="3"/>
  <c r="J49" i="3"/>
  <c r="I49" i="3"/>
  <c r="N48" i="3"/>
  <c r="L48" i="3"/>
  <c r="J48" i="3"/>
  <c r="H48" i="3"/>
  <c r="N47" i="3"/>
  <c r="L47" i="3"/>
  <c r="J47" i="3"/>
  <c r="I47" i="3"/>
  <c r="N46" i="3"/>
  <c r="L46" i="3"/>
  <c r="J46" i="3"/>
  <c r="H46" i="3"/>
  <c r="N45" i="3"/>
  <c r="L45" i="3"/>
  <c r="J45" i="3"/>
  <c r="I45" i="3"/>
  <c r="N44" i="3"/>
  <c r="L44" i="3"/>
  <c r="J44" i="3"/>
  <c r="H44" i="3"/>
  <c r="N43" i="3"/>
  <c r="L43" i="3"/>
  <c r="J43" i="3"/>
  <c r="I43" i="3"/>
  <c r="N42" i="3"/>
  <c r="L42" i="3"/>
  <c r="J42" i="3"/>
  <c r="I42" i="3"/>
  <c r="N41" i="3"/>
  <c r="L41" i="3"/>
  <c r="J41" i="3"/>
  <c r="H41" i="3"/>
  <c r="N40" i="3"/>
  <c r="L40" i="3"/>
  <c r="J40" i="3"/>
  <c r="I40" i="3"/>
  <c r="N39" i="3"/>
  <c r="L39" i="3"/>
  <c r="J39" i="3"/>
  <c r="I39" i="3"/>
  <c r="N38" i="3"/>
  <c r="L38" i="3"/>
  <c r="J38" i="3"/>
  <c r="H38" i="3"/>
  <c r="N37" i="3"/>
  <c r="L37" i="3"/>
  <c r="J37" i="3"/>
  <c r="I37" i="3"/>
  <c r="N36" i="3"/>
  <c r="L36" i="3"/>
  <c r="J36" i="3"/>
  <c r="I36" i="3"/>
  <c r="N35" i="3"/>
  <c r="L35" i="3"/>
  <c r="J35" i="3"/>
  <c r="I35" i="3"/>
  <c r="N34" i="3"/>
  <c r="L34" i="3"/>
  <c r="J34" i="3"/>
  <c r="H34" i="3"/>
  <c r="N33" i="3"/>
  <c r="L33" i="3"/>
  <c r="J33" i="3"/>
  <c r="I33" i="3"/>
  <c r="N32" i="3"/>
  <c r="L32" i="3"/>
  <c r="J32" i="3"/>
  <c r="I32" i="3"/>
  <c r="N31" i="3"/>
  <c r="L31" i="3"/>
  <c r="J31" i="3"/>
  <c r="H31" i="3"/>
  <c r="N30" i="3"/>
  <c r="L30" i="3"/>
  <c r="J30" i="3"/>
  <c r="I30" i="3"/>
  <c r="N29" i="3"/>
  <c r="L29" i="3"/>
  <c r="J29" i="3"/>
  <c r="H29" i="3"/>
  <c r="W26" i="3"/>
  <c r="E26" i="3"/>
  <c r="N26" i="3"/>
  <c r="L26" i="3"/>
  <c r="J26" i="3"/>
  <c r="I26" i="3"/>
  <c r="H26" i="3"/>
  <c r="N25" i="3"/>
  <c r="L25" i="3"/>
  <c r="J25" i="3"/>
  <c r="H25" i="3"/>
  <c r="N24" i="3"/>
  <c r="L24" i="3"/>
  <c r="J24" i="3"/>
  <c r="H24" i="3"/>
  <c r="W21" i="3"/>
  <c r="E21" i="3"/>
  <c r="N21" i="3"/>
  <c r="L21" i="3"/>
  <c r="J21" i="3"/>
  <c r="I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<sst xmlns="http://schemas.openxmlformats.org/spreadsheetml/2006/main" count="538" uniqueCount="211">
  <si>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</si>
  <si>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</si>
  <si>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</si>
  <si>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</si>
  <si>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</si>
  <si>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</si>
  <si>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</si>
  <si>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</si>
  <si>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</si>
  <si>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</si>
  <si>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</si>
  <si>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</si>
  <si>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</si>
  <si>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</si>
  <si>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</si>
  <si>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</si>
  <si>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</si>
  <si>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</si>
  <si>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</si>
  <si>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</si>
  <si>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</si>
  <si>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</si>
  <si>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</si>
  <si>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</si>
  <si>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</si>
  <si>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</si>
  <si>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</si>
  <si>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</si>
  <si>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</si>
  <si>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</si>
  <si>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</si>
  <si>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</si>
  <si>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</si>
  <si>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</si>
  <si>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</si>
  <si>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</si>
  <si>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</si>
  <si>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</si>
  <si>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</si>
  <si>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</si>
  <si>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</si>
  <si>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</si>
  <si>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</si>
  <si>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</si>
  <si>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</si>
  <si>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</si>
  <si>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</si>
  <si>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</si>
  <si>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</si>
  <si>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</si>
  <si>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</si>
  <si>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</si>
  <si>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</si>
  <si>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</si>
  <si>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</si>
  <si>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</si>
  <si>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</si>
  <si>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</si>
  <si>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</si>
  <si>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</si>
  <si>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</si>
  <si>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</si>
  <si>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</si>
  <si>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</si>
  <si>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</si>
  <si>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</si>
  <si>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</si>
  <si>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</si>
  <si>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</si>
  <si>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01 DVOJDOM</t>
  </si>
  <si>
    <t>Časť : VONK. KANALIZACIA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</si>
  <si>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</si>
  <si>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</si>
  <si>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</si>
  <si>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</si>
  <si>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</si>
  <si>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</si>
  <si>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</si>
  <si>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132201101</t>
  </si>
  <si>
    <t>Hĺbenie rýh šírka do 60 cm v horn. tr. 3 do 100 m3</t>
  </si>
  <si>
    <t>m3</t>
  </si>
  <si>
    <t xml:space="preserve">                    </t>
  </si>
  <si>
    <t>13220-1101</t>
  </si>
  <si>
    <t>45.11.21</t>
  </si>
  <si>
    <t>EK</t>
  </si>
  <si>
    <t>S</t>
  </si>
  <si>
    <t>132201109</t>
  </si>
  <si>
    <t>Príplatok za lepivosť horniny tr. 3 v rýhach š. do 60 cm</t>
  </si>
  <si>
    <t>13220-1109</t>
  </si>
  <si>
    <t>133201101</t>
  </si>
  <si>
    <t>Hĺbenie šachiet v horn. tr. 3 do 100 m3</t>
  </si>
  <si>
    <t>13320-1101</t>
  </si>
  <si>
    <t>133201109</t>
  </si>
  <si>
    <t>Príplatok za lepivosť horniny tr.3</t>
  </si>
  <si>
    <t>13320-1109</t>
  </si>
  <si>
    <t>162201101</t>
  </si>
  <si>
    <t>Vodorovné premiestnenie výkopu do 20 m horn. tr. 1-4</t>
  </si>
  <si>
    <t>16220-1101</t>
  </si>
  <si>
    <t>45.11.24</t>
  </si>
  <si>
    <t>001</t>
  </si>
  <si>
    <t>174101001</t>
  </si>
  <si>
    <t>Zásyp zhutnený jám, šachiet, rýh, zárezov alebo okolo objektov do 100 m3</t>
  </si>
  <si>
    <t>17410-1001</t>
  </si>
  <si>
    <t>175101101</t>
  </si>
  <si>
    <t>Obsyp potrubia bez prehodenia sypaniny</t>
  </si>
  <si>
    <t>17510-1101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</si>
  <si>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</si>
  <si>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</si>
  <si>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</si>
  <si>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</si>
  <si>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</si>
  <si>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</si>
  <si>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</si>
  <si>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452303114</t>
  </si>
  <si>
    <t>Podkladné konštrukcie z betónu tr. C16/20</t>
  </si>
  <si>
    <t>45230-3114</t>
  </si>
  <si>
    <t>45.21.42</t>
  </si>
  <si>
    <t xml:space="preserve">4 - VODOROVNÉ KONŠTRUKCIE  spolu: </t>
  </si>
  <si>
    <t>8 - RÚROVÉ VEDENIA</t>
  </si>
  <si>
    <t>871181121</t>
  </si>
  <si>
    <t>Montáž potrubia z tlakových rúrok polyetylénových d 50</t>
  </si>
  <si>
    <t>m</t>
  </si>
  <si>
    <t>87118-1121</t>
  </si>
  <si>
    <t>MAT</t>
  </si>
  <si>
    <t>286136545</t>
  </si>
  <si>
    <t>Rúra polyetylénová tlaková PN 10 LDPE (rPE) d 50x6,9</t>
  </si>
  <si>
    <t xml:space="preserve">  .  .  </t>
  </si>
  <si>
    <t>EZ</t>
  </si>
  <si>
    <t>871251111</t>
  </si>
  <si>
    <t>Montáž potrubia z tlakových rúrok z tvrdého PVC d 110, tesnených gumovým krúžkom</t>
  </si>
  <si>
    <t>87125-1111</t>
  </si>
  <si>
    <t>2863N8016</t>
  </si>
  <si>
    <t>Rúra kanalizačná PVC-U hladká s hrdlom 140x3,6x1000 - 41 10 21</t>
  </si>
  <si>
    <t>kus</t>
  </si>
  <si>
    <t>25.21.22</t>
  </si>
  <si>
    <t xml:space="preserve">41 10 21            </t>
  </si>
  <si>
    <t>286504490</t>
  </si>
  <si>
    <t>Koleno odpadové PVC d140/2,9mm 87st.</t>
  </si>
  <si>
    <t>871311111</t>
  </si>
  <si>
    <t>Montáž potrubia z tlakových rúrok z tvrdého PVC d 160, tesnených gumovým krúžkom</t>
  </si>
  <si>
    <t>87131-1111</t>
  </si>
  <si>
    <t>2863N8021</t>
  </si>
  <si>
    <t>Rúra kanalizačná PVC-U hladká s hrdlom 160x4,0x1000 - 41 10 35</t>
  </si>
  <si>
    <t xml:space="preserve">41 10 35            </t>
  </si>
  <si>
    <t>286506630</t>
  </si>
  <si>
    <t>Koleno kanalizačné PVC d 160/87°</t>
  </si>
  <si>
    <t xml:space="preserve">4014677             </t>
  </si>
  <si>
    <t>286507050</t>
  </si>
  <si>
    <t>Odbočky kanalizačné PVC d160/140 mm</t>
  </si>
  <si>
    <t>891173111</t>
  </si>
  <si>
    <t>Montáž vodovodných ventilov hlavných pre prípojky DN 32</t>
  </si>
  <si>
    <t>89117-3111</t>
  </si>
  <si>
    <t>143212180</t>
  </si>
  <si>
    <t>Rúrky závitové bežné 11343 pozinkované 5/4</t>
  </si>
  <si>
    <t>27.22.10</t>
  </si>
  <si>
    <t>422123101</t>
  </si>
  <si>
    <t>Ventil uztvárací priamy dn 32</t>
  </si>
  <si>
    <t/>
  </si>
  <si>
    <t>891185321</t>
  </si>
  <si>
    <t>Montáž spätných klapiek DN 40</t>
  </si>
  <si>
    <t>89118-5321</t>
  </si>
  <si>
    <t>4228A0511</t>
  </si>
  <si>
    <t>Klapka spätná dn 32</t>
  </si>
  <si>
    <t>426111201</t>
  </si>
  <si>
    <t>Kalové čerpadlo PM-PDS-3000</t>
  </si>
  <si>
    <t>894401211</t>
  </si>
  <si>
    <t>Osadenie betónových dielcov šachiet, skruže rovné TBS 29/100/9</t>
  </si>
  <si>
    <t>89440-1211</t>
  </si>
  <si>
    <t>592243500</t>
  </si>
  <si>
    <t>Skruž šachtová TBS 7-100 29x100x9</t>
  </si>
  <si>
    <t>26.61.11</t>
  </si>
  <si>
    <t>894402211</t>
  </si>
  <si>
    <t>Osadenie betónových dielcov šachiet, skruže prechodové TBS 60/100/70/9</t>
  </si>
  <si>
    <t>89440-2211</t>
  </si>
  <si>
    <t>592243800</t>
  </si>
  <si>
    <t>Skruž prechodová TBS 15-100 60x100x9</t>
  </si>
  <si>
    <t>899102111</t>
  </si>
  <si>
    <t>Osadenie poklopov liatinových, oceľových s rámom nad 50 do 100 kg</t>
  </si>
  <si>
    <t>89910-2111</t>
  </si>
  <si>
    <t>552434440</t>
  </si>
  <si>
    <t>Poklop kruhový d 600 B</t>
  </si>
  <si>
    <t>28.75.11</t>
  </si>
  <si>
    <t xml:space="preserve">8 - RÚROVÉ VEDENIA  spolu: </t>
  </si>
  <si>
    <t>9 - OSTATNÉ KONŠTRUKCIE A PRÁCE</t>
  </si>
  <si>
    <t>221</t>
  </si>
  <si>
    <t>935113311</t>
  </si>
  <si>
    <t>Osadenie odvodňovacieho polymérbetónového žľabu Drain N100 s krycým roštom A 15 šírky do 100 mm</t>
  </si>
  <si>
    <t>93511-3311</t>
  </si>
  <si>
    <t>5922A0141</t>
  </si>
  <si>
    <t>Rošt môstkový ACO Drain N100 - A15 1,0m, ZN</t>
  </si>
  <si>
    <t>5922A0142</t>
  </si>
  <si>
    <t>Rošt môstkový ACO Drain N100 - A15 0,5m, ZN</t>
  </si>
  <si>
    <t>5922A0180</t>
  </si>
  <si>
    <t>Žľab 0,5m odtok predtv.DN100 ACO PowerDrain V75P - 0.1</t>
  </si>
  <si>
    <t>5922A0191</t>
  </si>
  <si>
    <t>Žľab 1,0m, spád 0,5% ACO PowerDrain V75P - 1</t>
  </si>
  <si>
    <t>013</t>
  </si>
  <si>
    <t>961044111</t>
  </si>
  <si>
    <t>Búranie základov z betónu prostého alebo otvorov nad 4 m2</t>
  </si>
  <si>
    <t>96104-4111</t>
  </si>
  <si>
    <t>45.11.11</t>
  </si>
  <si>
    <t>965043441</t>
  </si>
  <si>
    <t>Búranie bet. podkladu s poterom hr. do 15 cm nad 4 m2</t>
  </si>
  <si>
    <t>96504-3441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</si>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</sst>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8" sqref="D8"/>
    </sheetView>
  </sheetViews>
  <sheetFormatPr defaultColWidth="9" defaultRowHeight="13.5"/>
  <cols>
    <col min="1" max="1" width="2.7109375" style="12" customWidth="1"/>
    <col min="2" max="2" width="3.7109375" style="13" customWidth="1"/>
    <col min="3" max="3" width="9.5703125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6.5703125" style="16" customWidth="1"/>
    <col min="15" max="15" width="3.5703125" style="17" hidden="1" customWidth="1"/>
    <col min="16" max="16" width="12.7109375" style="17" hidden="1" customWidth="1"/>
    <col min="17" max="19" width="11.28515625" style="16" hidden="1" customWidth="1"/>
    <col min="20" max="20" width="10.5703125" style="20" hidden="1" customWidth="1"/>
    <col min="21" max="21" width="10.28515625" style="20" hidden="1" customWidth="1"/>
    <col min="22" max="22" width="5" style="20" hidden="1" customWidth="1"/>
    <col min="23" max="23" width="9.140625" style="16" hidden="1" customWidth="1"/>
    <col min="24" max="25" width="11.85546875" style="21" hidden="1" customWidth="1"/>
    <col min="26" max="26" width="7.5703125" style="14" hidden="1" customWidth="1"/>
    <col min="27" max="27" width="12.7109375" style="14" hidden="1" customWidth="1"/>
    <col min="28" max="28" width="4.28515625" style="17" hidden="1" customWidth="1"/>
    <col min="29" max="30" width="2.7109375" style="17" hidden="1" customWidth="1"/>
    <col min="31" max="34" width="9.140625" style="22" hidden="1" customWidth="1"/>
    <col min="35" max="35" width="9.140625" style="4" customWidth="1"/>
    <col min="36" max="37" width="9.140625" style="4" hidden="1" customWidth="1"/>
    <col min="38" max="1024" width="9" style="23"/>
  </cols>
  <sheetData>
    <row r="1" spans="1:37" s="4" customFormat="1" ht="12.75" customHeight="1">
      <c r="A1" s="8" t="s">
        <v>63</v>
      </c>
      <c r="G1" s="5"/>
      <c r="I1" s="8" t="s">
        <v>64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8" t="s">
        <v>65</v>
      </c>
      <c r="G2" s="5"/>
      <c r="H2" s="24"/>
      <c r="I2" s="8" t="s">
        <v>66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8" t="s">
        <v>11</v>
      </c>
      <c r="G3" s="5"/>
      <c r="I3" s="8" t="s">
        <v>67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8" t="s">
        <v>68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8" t="s">
        <v>69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8" t="s">
        <v>70</v>
      </c>
      <c r="Q7" s="7"/>
      <c r="R7" s="7"/>
      <c r="S7" s="7"/>
      <c r="X7" s="21"/>
      <c r="Y7" s="21"/>
      <c r="Z7" s="24"/>
      <c r="AA7" s="24"/>
    </row>
    <row r="8" spans="1:37" s="4" customFormat="1">
      <c r="B8" s="25"/>
      <c r="C8" s="26"/>
      <c r="D8" s="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58" t="s">
        <v>30</v>
      </c>
      <c r="L9" s="58"/>
      <c r="M9" s="59" t="s">
        <v>31</v>
      </c>
      <c r="N9" s="59"/>
      <c r="O9" s="10" t="s">
        <v>0</v>
      </c>
      <c r="P9" s="28" t="s">
        <v>32</v>
      </c>
      <c r="Q9" s="10" t="s">
        <v>24</v>
      </c>
      <c r="R9" s="10" t="s">
        <v>24</v>
      </c>
      <c r="S9" s="28" t="s">
        <v>24</v>
      </c>
      <c r="T9" s="30" t="s">
        <v>33</v>
      </c>
      <c r="U9" s="31" t="s">
        <v>34</v>
      </c>
      <c r="V9" s="32" t="s">
        <v>35</v>
      </c>
      <c r="W9" s="10" t="s">
        <v>36</v>
      </c>
      <c r="X9" s="33" t="s">
        <v>22</v>
      </c>
      <c r="Y9" s="33" t="s">
        <v>22</v>
      </c>
      <c r="Z9" s="46" t="s">
        <v>37</v>
      </c>
      <c r="AA9" s="46" t="s">
        <v>38</v>
      </c>
      <c r="AB9" s="10" t="s">
        <v>35</v>
      </c>
      <c r="AC9" s="10" t="s">
        <v>39</v>
      </c>
      <c r="AD9" s="10" t="s">
        <v>40</v>
      </c>
      <c r="AE9" s="47" t="s">
        <v>41</v>
      </c>
      <c r="AF9" s="47" t="s">
        <v>42</v>
      </c>
      <c r="AG9" s="47" t="s">
        <v>24</v>
      </c>
      <c r="AH9" s="47" t="s">
        <v>43</v>
      </c>
      <c r="AJ9" s="4" t="s">
        <v>71</v>
      </c>
      <c r="AK9" s="4" t="s">
        <v>73</v>
      </c>
    </row>
    <row r="10" spans="1:37">
      <c r="A10" s="11" t="s">
        <v>44</v>
      </c>
      <c r="B10" s="11" t="s">
        <v>45</v>
      </c>
      <c r="C10" s="27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29" t="s">
        <v>26</v>
      </c>
      <c r="N10" s="11" t="s">
        <v>29</v>
      </c>
      <c r="O10" s="11" t="s">
        <v>51</v>
      </c>
      <c r="P10" s="29"/>
      <c r="Q10" s="11" t="s">
        <v>52</v>
      </c>
      <c r="R10" s="11" t="s">
        <v>53</v>
      </c>
      <c r="S10" s="29" t="s">
        <v>54</v>
      </c>
      <c r="T10" s="34" t="s">
        <v>55</v>
      </c>
      <c r="U10" s="35" t="s">
        <v>56</v>
      </c>
      <c r="V10" s="36" t="s">
        <v>57</v>
      </c>
      <c r="W10" s="37"/>
      <c r="X10" s="38" t="s">
        <v>58</v>
      </c>
      <c r="Y10" s="38"/>
      <c r="Z10" s="48" t="s">
        <v>59</v>
      </c>
      <c r="AA10" s="48" t="s">
        <v>44</v>
      </c>
      <c r="AB10" s="11" t="s">
        <v>60</v>
      </c>
      <c r="AC10" s="49"/>
      <c r="AD10" s="49"/>
      <c r="AE10" s="50"/>
      <c r="AF10" s="50"/>
      <c r="AG10" s="50"/>
      <c r="AH10" s="50"/>
      <c r="AJ10" s="4" t="s">
        <v>72</v>
      </c>
      <c r="AK10" s="4" t="s">
        <v>74</v>
      </c>
    </row>
    <row r="12" spans="1:37">
      <c r="B12" s="51" t="s">
        <v>75</v>
      </c>
    </row>
    <row r="13" spans="1:37">
      <c r="B13" s="14" t="s">
        <v>76</v>
      </c>
    </row>
    <row r="14" spans="1:37">
      <c r="A14" s="12">
        <v>1</v>
      </c>
      <c r="B14" s="13" t="s">
        <v>77</v>
      </c>
      <c r="C14" s="14" t="s">
        <v>78</v>
      </c>
      <c r="D14" s="15" t="s">
        <v>79</v>
      </c>
      <c r="E14" s="16">
        <v>55.68</v>
      </c>
      <c r="F14" s="17" t="s">
        <v>80</v>
      </c>
      <c r="H14" s="18">
        <f t="shared" ref="H14:H20" si="0">ROUND(E14*G14,2)</f>
        <v>0</v>
      </c>
      <c r="J14" s="18">
        <f t="shared" ref="J14:J20" si="1">ROUND(E14*G14,2)</f>
        <v>0</v>
      </c>
      <c r="L14" s="19">
        <f t="shared" ref="L14:L20" si="2">E14*K14</f>
        <v>0</v>
      </c>
      <c r="N14" s="16">
        <f t="shared" ref="N14:N20" si="3">E14*M14</f>
        <v>0</v>
      </c>
      <c r="O14" s="17">
        <v>0</v>
      </c>
      <c r="P14" s="17" t="s">
        <v>81</v>
      </c>
      <c r="V14" s="20" t="s">
        <v>62</v>
      </c>
      <c r="X14" s="52" t="s">
        <v>82</v>
      </c>
      <c r="Y14" s="52" t="s">
        <v>78</v>
      </c>
      <c r="Z14" s="14" t="s">
        <v>83</v>
      </c>
      <c r="AJ14" s="4" t="s">
        <v>84</v>
      </c>
      <c r="AK14" s="4" t="s">
        <v>85</v>
      </c>
    </row>
    <row r="15" spans="1:37">
      <c r="A15" s="12">
        <v>2</v>
      </c>
      <c r="B15" s="13" t="s">
        <v>77</v>
      </c>
      <c r="C15" s="14" t="s">
        <v>86</v>
      </c>
      <c r="D15" s="15" t="s">
        <v>87</v>
      </c>
      <c r="E15" s="16">
        <v>55.68</v>
      </c>
      <c r="F15" s="17" t="s">
        <v>80</v>
      </c>
      <c r="H15" s="18">
        <f t="shared" si="0"/>
        <v>0</v>
      </c>
      <c r="J15" s="18">
        <f t="shared" si="1"/>
        <v>0</v>
      </c>
      <c r="L15" s="19">
        <f t="shared" si="2"/>
        <v>0</v>
      </c>
      <c r="N15" s="16">
        <f t="shared" si="3"/>
        <v>0</v>
      </c>
      <c r="O15" s="17">
        <v>0</v>
      </c>
      <c r="P15" s="17" t="s">
        <v>81</v>
      </c>
      <c r="V15" s="20" t="s">
        <v>62</v>
      </c>
      <c r="X15" s="52" t="s">
        <v>88</v>
      </c>
      <c r="Y15" s="52" t="s">
        <v>86</v>
      </c>
      <c r="Z15" s="14" t="s">
        <v>83</v>
      </c>
      <c r="AJ15" s="4" t="s">
        <v>84</v>
      </c>
      <c r="AK15" s="4" t="s">
        <v>85</v>
      </c>
    </row>
    <row r="16" spans="1:37">
      <c r="A16" s="12">
        <v>3</v>
      </c>
      <c r="B16" s="13" t="s">
        <v>77</v>
      </c>
      <c r="C16" s="14" t="s">
        <v>89</v>
      </c>
      <c r="D16" s="15" t="s">
        <v>90</v>
      </c>
      <c r="E16" s="16">
        <v>9.2949999999999999</v>
      </c>
      <c r="F16" s="17" t="s">
        <v>80</v>
      </c>
      <c r="H16" s="18">
        <f t="shared" si="0"/>
        <v>0</v>
      </c>
      <c r="J16" s="18">
        <f t="shared" si="1"/>
        <v>0</v>
      </c>
      <c r="L16" s="19">
        <f t="shared" si="2"/>
        <v>0</v>
      </c>
      <c r="N16" s="16">
        <f t="shared" si="3"/>
        <v>0</v>
      </c>
      <c r="O16" s="17">
        <v>0</v>
      </c>
      <c r="P16" s="17" t="s">
        <v>81</v>
      </c>
      <c r="V16" s="20" t="s">
        <v>62</v>
      </c>
      <c r="X16" s="52" t="s">
        <v>91</v>
      </c>
      <c r="Y16" s="52" t="s">
        <v>89</v>
      </c>
      <c r="Z16" s="14" t="s">
        <v>83</v>
      </c>
      <c r="AJ16" s="4" t="s">
        <v>84</v>
      </c>
      <c r="AK16" s="4" t="s">
        <v>85</v>
      </c>
    </row>
    <row r="17" spans="1:37">
      <c r="A17" s="12">
        <v>4</v>
      </c>
      <c r="B17" s="13" t="s">
        <v>77</v>
      </c>
      <c r="C17" s="14" t="s">
        <v>92</v>
      </c>
      <c r="D17" s="15" t="s">
        <v>93</v>
      </c>
      <c r="E17" s="16">
        <v>9.2949999999999999</v>
      </c>
      <c r="F17" s="17" t="s">
        <v>80</v>
      </c>
      <c r="H17" s="18">
        <f t="shared" si="0"/>
        <v>0</v>
      </c>
      <c r="J17" s="18">
        <f t="shared" si="1"/>
        <v>0</v>
      </c>
      <c r="L17" s="19">
        <f t="shared" si="2"/>
        <v>0</v>
      </c>
      <c r="N17" s="16">
        <f t="shared" si="3"/>
        <v>0</v>
      </c>
      <c r="O17" s="17">
        <v>0</v>
      </c>
      <c r="P17" s="17" t="s">
        <v>81</v>
      </c>
      <c r="V17" s="20" t="s">
        <v>62</v>
      </c>
      <c r="X17" s="52" t="s">
        <v>94</v>
      </c>
      <c r="Y17" s="52" t="s">
        <v>92</v>
      </c>
      <c r="Z17" s="14" t="s">
        <v>83</v>
      </c>
      <c r="AJ17" s="4" t="s">
        <v>84</v>
      </c>
      <c r="AK17" s="4" t="s">
        <v>85</v>
      </c>
    </row>
    <row r="18" spans="1:37">
      <c r="A18" s="12">
        <v>5</v>
      </c>
      <c r="B18" s="13" t="s">
        <v>77</v>
      </c>
      <c r="C18" s="14" t="s">
        <v>95</v>
      </c>
      <c r="D18" s="15" t="s">
        <v>96</v>
      </c>
      <c r="E18" s="16">
        <v>9.2949999999999999</v>
      </c>
      <c r="F18" s="17" t="s">
        <v>80</v>
      </c>
      <c r="H18" s="18">
        <f t="shared" si="0"/>
        <v>0</v>
      </c>
      <c r="J18" s="18">
        <f t="shared" si="1"/>
        <v>0</v>
      </c>
      <c r="L18" s="19">
        <f t="shared" si="2"/>
        <v>0</v>
      </c>
      <c r="N18" s="16">
        <f t="shared" si="3"/>
        <v>0</v>
      </c>
      <c r="O18" s="17">
        <v>0</v>
      </c>
      <c r="P18" s="17" t="s">
        <v>81</v>
      </c>
      <c r="V18" s="20" t="s">
        <v>62</v>
      </c>
      <c r="X18" s="52" t="s">
        <v>97</v>
      </c>
      <c r="Y18" s="52" t="s">
        <v>95</v>
      </c>
      <c r="Z18" s="14" t="s">
        <v>98</v>
      </c>
      <c r="AJ18" s="4" t="s">
        <v>84</v>
      </c>
      <c r="AK18" s="4" t="s">
        <v>85</v>
      </c>
    </row>
    <row r="19" spans="1:37" ht="25.5">
      <c r="A19" s="12">
        <v>6</v>
      </c>
      <c r="B19" s="13" t="s">
        <v>99</v>
      </c>
      <c r="C19" s="14" t="s">
        <v>100</v>
      </c>
      <c r="D19" s="15" t="s">
        <v>101</v>
      </c>
      <c r="E19" s="16">
        <v>41.12</v>
      </c>
      <c r="F19" s="17" t="s">
        <v>80</v>
      </c>
      <c r="H19" s="18">
        <f t="shared" si="0"/>
        <v>0</v>
      </c>
      <c r="J19" s="18">
        <f t="shared" si="1"/>
        <v>0</v>
      </c>
      <c r="L19" s="19">
        <f t="shared" si="2"/>
        <v>0</v>
      </c>
      <c r="N19" s="16">
        <f t="shared" si="3"/>
        <v>0</v>
      </c>
      <c r="O19" s="17">
        <v>0</v>
      </c>
      <c r="P19" s="17" t="s">
        <v>81</v>
      </c>
      <c r="V19" s="20" t="s">
        <v>62</v>
      </c>
      <c r="X19" s="52" t="s">
        <v>102</v>
      </c>
      <c r="Y19" s="52" t="s">
        <v>100</v>
      </c>
      <c r="Z19" s="14" t="s">
        <v>83</v>
      </c>
      <c r="AJ19" s="4" t="s">
        <v>84</v>
      </c>
      <c r="AK19" s="4" t="s">
        <v>85</v>
      </c>
    </row>
    <row r="20" spans="1:37">
      <c r="A20" s="12">
        <v>7</v>
      </c>
      <c r="B20" s="13" t="s">
        <v>99</v>
      </c>
      <c r="C20" s="14" t="s">
        <v>103</v>
      </c>
      <c r="D20" s="15" t="s">
        <v>104</v>
      </c>
      <c r="E20" s="16">
        <v>11.52</v>
      </c>
      <c r="F20" s="17" t="s">
        <v>80</v>
      </c>
      <c r="H20" s="18">
        <f t="shared" si="0"/>
        <v>0</v>
      </c>
      <c r="J20" s="18">
        <f t="shared" si="1"/>
        <v>0</v>
      </c>
      <c r="L20" s="19">
        <f t="shared" si="2"/>
        <v>0</v>
      </c>
      <c r="N20" s="16">
        <f t="shared" si="3"/>
        <v>0</v>
      </c>
      <c r="O20" s="17">
        <v>0</v>
      </c>
      <c r="P20" s="17" t="s">
        <v>81</v>
      </c>
      <c r="V20" s="20" t="s">
        <v>62</v>
      </c>
      <c r="X20" s="52" t="s">
        <v>105</v>
      </c>
      <c r="Y20" s="52" t="s">
        <v>103</v>
      </c>
      <c r="Z20" s="14" t="s">
        <v>83</v>
      </c>
      <c r="AJ20" s="4" t="s">
        <v>84</v>
      </c>
      <c r="AK20" s="4" t="s">
        <v>85</v>
      </c>
    </row>
    <row r="21" spans="1:37">
      <c r="D21" s="53" t="s">
        <v>106</v>
      </c>
      <c r="E21" s="54">
        <f>J21</f>
        <v>0</v>
      </c>
      <c r="H21" s="54">
        <f>SUM(H12:H20)</f>
        <v>0</v>
      </c>
      <c r="I21" s="54">
        <f>SUM(I12:I20)</f>
        <v>0</v>
      </c>
      <c r="J21" s="54">
        <f>SUM(J12:J20)</f>
        <v>0</v>
      </c>
      <c r="L21" s="55">
        <f>SUM(L12:L20)</f>
        <v>0</v>
      </c>
      <c r="N21" s="56">
        <f>SUM(N12:N20)</f>
        <v>0</v>
      </c>
      <c r="W21" s="16">
        <f>SUM(W12:W20)</f>
        <v>0</v>
      </c>
    </row>
    <row r="23" spans="1:37">
      <c r="B23" s="14" t="s">
        <v>107</v>
      </c>
    </row>
    <row r="24" spans="1:37">
      <c r="A24" s="12">
        <v>8</v>
      </c>
      <c r="B24" s="13" t="s">
        <v>108</v>
      </c>
      <c r="C24" s="14" t="s">
        <v>109</v>
      </c>
      <c r="D24" s="15" t="s">
        <v>110</v>
      </c>
      <c r="E24" s="16">
        <v>2.117</v>
      </c>
      <c r="F24" s="17" t="s">
        <v>80</v>
      </c>
      <c r="H24" s="18">
        <f>ROUND(E24*G24,2)</f>
        <v>0</v>
      </c>
      <c r="J24" s="18">
        <f>ROUND(E24*G24,2)</f>
        <v>0</v>
      </c>
      <c r="K24" s="19">
        <v>1.8907700000000001</v>
      </c>
      <c r="L24" s="19">
        <f>E24*K24</f>
        <v>4.0027600899999998</v>
      </c>
      <c r="N24" s="16">
        <f>E24*M24</f>
        <v>0</v>
      </c>
      <c r="O24" s="17">
        <v>0</v>
      </c>
      <c r="P24" s="17" t="s">
        <v>81</v>
      </c>
      <c r="V24" s="20" t="s">
        <v>62</v>
      </c>
      <c r="X24" s="52" t="s">
        <v>111</v>
      </c>
      <c r="Y24" s="52" t="s">
        <v>109</v>
      </c>
      <c r="Z24" s="14" t="s">
        <v>112</v>
      </c>
      <c r="AJ24" s="4" t="s">
        <v>84</v>
      </c>
      <c r="AK24" s="4" t="s">
        <v>85</v>
      </c>
    </row>
    <row r="25" spans="1:37">
      <c r="A25" s="12">
        <v>9</v>
      </c>
      <c r="B25" s="13" t="s">
        <v>77</v>
      </c>
      <c r="C25" s="14" t="s">
        <v>113</v>
      </c>
      <c r="D25" s="15" t="s">
        <v>114</v>
      </c>
      <c r="E25" s="16">
        <v>0.39200000000000002</v>
      </c>
      <c r="F25" s="17" t="s">
        <v>80</v>
      </c>
      <c r="H25" s="18">
        <f>ROUND(E25*G25,2)</f>
        <v>0</v>
      </c>
      <c r="J25" s="18">
        <f>ROUND(E25*G25,2)</f>
        <v>0</v>
      </c>
      <c r="K25" s="19">
        <v>2.4193099999999998</v>
      </c>
      <c r="L25" s="19">
        <f>E25*K25</f>
        <v>0.94836951999999997</v>
      </c>
      <c r="N25" s="16">
        <f>E25*M25</f>
        <v>0</v>
      </c>
      <c r="O25" s="17">
        <v>0</v>
      </c>
      <c r="P25" s="17" t="s">
        <v>81</v>
      </c>
      <c r="V25" s="20" t="s">
        <v>62</v>
      </c>
      <c r="X25" s="52" t="s">
        <v>115</v>
      </c>
      <c r="Y25" s="52" t="s">
        <v>113</v>
      </c>
      <c r="Z25" s="14" t="s">
        <v>116</v>
      </c>
      <c r="AJ25" s="4" t="s">
        <v>84</v>
      </c>
      <c r="AK25" s="4" t="s">
        <v>85</v>
      </c>
    </row>
    <row r="26" spans="1:37">
      <c r="D26" s="53" t="s">
        <v>117</v>
      </c>
      <c r="E26" s="54">
        <f>J26</f>
        <v>0</v>
      </c>
      <c r="H26" s="54">
        <f>SUM(H23:H25)</f>
        <v>0</v>
      </c>
      <c r="I26" s="54">
        <f>SUM(I23:I25)</f>
        <v>0</v>
      </c>
      <c r="J26" s="54">
        <f>SUM(J23:J25)</f>
        <v>0</v>
      </c>
      <c r="L26" s="55">
        <f>SUM(L23:L25)</f>
        <v>4.9511296099999997</v>
      </c>
      <c r="N26" s="56">
        <f>SUM(N23:N25)</f>
        <v>0</v>
      </c>
      <c r="W26" s="16">
        <f>SUM(W23:W25)</f>
        <v>0</v>
      </c>
    </row>
    <row r="28" spans="1:37">
      <c r="B28" s="14" t="s">
        <v>118</v>
      </c>
    </row>
    <row r="29" spans="1:37">
      <c r="A29" s="12">
        <v>10</v>
      </c>
      <c r="B29" s="13" t="s">
        <v>108</v>
      </c>
      <c r="C29" s="14" t="s">
        <v>119</v>
      </c>
      <c r="D29" s="15" t="s">
        <v>120</v>
      </c>
      <c r="E29" s="16">
        <v>20</v>
      </c>
      <c r="F29" s="17" t="s">
        <v>121</v>
      </c>
      <c r="H29" s="18">
        <f>ROUND(E29*G29,2)</f>
        <v>0</v>
      </c>
      <c r="J29" s="18">
        <f t="shared" ref="J29:J49" si="4">ROUND(E29*G29,2)</f>
        <v>0</v>
      </c>
      <c r="L29" s="19">
        <f t="shared" ref="L29:L49" si="5">E29*K29</f>
        <v>0</v>
      </c>
      <c r="N29" s="16">
        <f t="shared" ref="N29:N49" si="6">E29*M29</f>
        <v>0</v>
      </c>
      <c r="O29" s="17">
        <v>0</v>
      </c>
      <c r="P29" s="17" t="s">
        <v>81</v>
      </c>
      <c r="V29" s="20" t="s">
        <v>62</v>
      </c>
      <c r="X29" s="52" t="s">
        <v>122</v>
      </c>
      <c r="Y29" s="52" t="s">
        <v>119</v>
      </c>
      <c r="Z29" s="14" t="s">
        <v>112</v>
      </c>
      <c r="AJ29" s="4" t="s">
        <v>84</v>
      </c>
      <c r="AK29" s="4" t="s">
        <v>85</v>
      </c>
    </row>
    <row r="30" spans="1:37">
      <c r="A30" s="12">
        <v>11</v>
      </c>
      <c r="B30" s="13" t="s">
        <v>123</v>
      </c>
      <c r="C30" s="14" t="s">
        <v>124</v>
      </c>
      <c r="D30" s="15" t="s">
        <v>125</v>
      </c>
      <c r="E30" s="16">
        <v>20</v>
      </c>
      <c r="F30" s="17" t="s">
        <v>121</v>
      </c>
      <c r="I30" s="18">
        <f>ROUND(E30*G30,2)</f>
        <v>0</v>
      </c>
      <c r="J30" s="18">
        <f t="shared" si="4"/>
        <v>0</v>
      </c>
      <c r="K30" s="19">
        <v>9.1E-4</v>
      </c>
      <c r="L30" s="19">
        <f t="shared" si="5"/>
        <v>1.8200000000000001E-2</v>
      </c>
      <c r="N30" s="16">
        <f t="shared" si="6"/>
        <v>0</v>
      </c>
      <c r="O30" s="17">
        <v>0</v>
      </c>
      <c r="P30" s="17" t="s">
        <v>81</v>
      </c>
      <c r="V30" s="20" t="s">
        <v>61</v>
      </c>
      <c r="X30" s="52" t="s">
        <v>124</v>
      </c>
      <c r="Y30" s="52" t="s">
        <v>124</v>
      </c>
      <c r="Z30" s="14" t="s">
        <v>126</v>
      </c>
      <c r="AA30" s="14" t="s">
        <v>81</v>
      </c>
      <c r="AJ30" s="4" t="s">
        <v>127</v>
      </c>
      <c r="AK30" s="4" t="s">
        <v>85</v>
      </c>
    </row>
    <row r="31" spans="1:37" ht="25.5">
      <c r="A31" s="12">
        <v>12</v>
      </c>
      <c r="B31" s="13" t="s">
        <v>108</v>
      </c>
      <c r="C31" s="14" t="s">
        <v>128</v>
      </c>
      <c r="D31" s="15" t="s">
        <v>129</v>
      </c>
      <c r="E31" s="16">
        <v>4</v>
      </c>
      <c r="F31" s="17" t="s">
        <v>121</v>
      </c>
      <c r="H31" s="18">
        <f>ROUND(E31*G31,2)</f>
        <v>0</v>
      </c>
      <c r="J31" s="18">
        <f t="shared" si="4"/>
        <v>0</v>
      </c>
      <c r="K31" s="19">
        <v>6.0000000000000002E-5</v>
      </c>
      <c r="L31" s="19">
        <f t="shared" si="5"/>
        <v>2.4000000000000001E-4</v>
      </c>
      <c r="N31" s="16">
        <f t="shared" si="6"/>
        <v>0</v>
      </c>
      <c r="O31" s="17">
        <v>0</v>
      </c>
      <c r="P31" s="17" t="s">
        <v>81</v>
      </c>
      <c r="V31" s="20" t="s">
        <v>62</v>
      </c>
      <c r="X31" s="52" t="s">
        <v>130</v>
      </c>
      <c r="Y31" s="52" t="s">
        <v>128</v>
      </c>
      <c r="Z31" s="14" t="s">
        <v>112</v>
      </c>
      <c r="AJ31" s="4" t="s">
        <v>84</v>
      </c>
      <c r="AK31" s="4" t="s">
        <v>85</v>
      </c>
    </row>
    <row r="32" spans="1:37">
      <c r="A32" s="12">
        <v>13</v>
      </c>
      <c r="B32" s="13" t="s">
        <v>123</v>
      </c>
      <c r="C32" s="14" t="s">
        <v>131</v>
      </c>
      <c r="D32" s="15" t="s">
        <v>132</v>
      </c>
      <c r="E32" s="16">
        <v>4</v>
      </c>
      <c r="F32" s="17" t="s">
        <v>133</v>
      </c>
      <c r="I32" s="18">
        <f>ROUND(E32*G32,2)</f>
        <v>0</v>
      </c>
      <c r="J32" s="18">
        <f t="shared" si="4"/>
        <v>0</v>
      </c>
      <c r="K32" s="19">
        <v>1.8699999999999999E-3</v>
      </c>
      <c r="L32" s="19">
        <f t="shared" si="5"/>
        <v>7.4799999999999997E-3</v>
      </c>
      <c r="N32" s="16">
        <f t="shared" si="6"/>
        <v>0</v>
      </c>
      <c r="O32" s="17">
        <v>0</v>
      </c>
      <c r="P32" s="17" t="s">
        <v>81</v>
      </c>
      <c r="V32" s="20" t="s">
        <v>61</v>
      </c>
      <c r="X32" s="52" t="s">
        <v>131</v>
      </c>
      <c r="Y32" s="52" t="s">
        <v>131</v>
      </c>
      <c r="Z32" s="14" t="s">
        <v>134</v>
      </c>
      <c r="AA32" s="14" t="s">
        <v>135</v>
      </c>
      <c r="AJ32" s="4" t="s">
        <v>127</v>
      </c>
      <c r="AK32" s="4" t="s">
        <v>85</v>
      </c>
    </row>
    <row r="33" spans="1:37">
      <c r="A33" s="12">
        <v>14</v>
      </c>
      <c r="B33" s="13" t="s">
        <v>123</v>
      </c>
      <c r="C33" s="14" t="s">
        <v>136</v>
      </c>
      <c r="D33" s="15" t="s">
        <v>137</v>
      </c>
      <c r="E33" s="16">
        <v>3</v>
      </c>
      <c r="F33" s="17" t="s">
        <v>133</v>
      </c>
      <c r="I33" s="18">
        <f>ROUND(E33*G33,2)</f>
        <v>0</v>
      </c>
      <c r="J33" s="18">
        <f t="shared" si="4"/>
        <v>0</v>
      </c>
      <c r="K33" s="19">
        <v>1.1000000000000001E-3</v>
      </c>
      <c r="L33" s="19">
        <f t="shared" si="5"/>
        <v>3.3E-3</v>
      </c>
      <c r="N33" s="16">
        <f t="shared" si="6"/>
        <v>0</v>
      </c>
      <c r="O33" s="17">
        <v>0</v>
      </c>
      <c r="P33" s="17" t="s">
        <v>81</v>
      </c>
      <c r="V33" s="20" t="s">
        <v>61</v>
      </c>
      <c r="X33" s="52" t="s">
        <v>136</v>
      </c>
      <c r="Y33" s="52" t="s">
        <v>136</v>
      </c>
      <c r="Z33" s="14" t="s">
        <v>134</v>
      </c>
      <c r="AA33" s="14" t="s">
        <v>81</v>
      </c>
      <c r="AJ33" s="4" t="s">
        <v>127</v>
      </c>
      <c r="AK33" s="4" t="s">
        <v>85</v>
      </c>
    </row>
    <row r="34" spans="1:37" ht="25.5">
      <c r="A34" s="12">
        <v>15</v>
      </c>
      <c r="B34" s="13" t="s">
        <v>108</v>
      </c>
      <c r="C34" s="14" t="s">
        <v>138</v>
      </c>
      <c r="D34" s="15" t="s">
        <v>139</v>
      </c>
      <c r="E34" s="16">
        <v>40</v>
      </c>
      <c r="F34" s="17" t="s">
        <v>121</v>
      </c>
      <c r="H34" s="18">
        <f>ROUND(E34*G34,2)</f>
        <v>0</v>
      </c>
      <c r="J34" s="18">
        <f t="shared" si="4"/>
        <v>0</v>
      </c>
      <c r="K34" s="19">
        <v>1E-4</v>
      </c>
      <c r="L34" s="19">
        <f t="shared" si="5"/>
        <v>4.0000000000000001E-3</v>
      </c>
      <c r="N34" s="16">
        <f t="shared" si="6"/>
        <v>0</v>
      </c>
      <c r="O34" s="17">
        <v>0</v>
      </c>
      <c r="P34" s="17" t="s">
        <v>81</v>
      </c>
      <c r="V34" s="20" t="s">
        <v>62</v>
      </c>
      <c r="X34" s="52" t="s">
        <v>140</v>
      </c>
      <c r="Y34" s="52" t="s">
        <v>138</v>
      </c>
      <c r="Z34" s="14" t="s">
        <v>112</v>
      </c>
      <c r="AJ34" s="4" t="s">
        <v>84</v>
      </c>
      <c r="AK34" s="4" t="s">
        <v>85</v>
      </c>
    </row>
    <row r="35" spans="1:37">
      <c r="A35" s="12">
        <v>16</v>
      </c>
      <c r="B35" s="13" t="s">
        <v>123</v>
      </c>
      <c r="C35" s="14" t="s">
        <v>141</v>
      </c>
      <c r="D35" s="15" t="s">
        <v>142</v>
      </c>
      <c r="E35" s="16">
        <v>40</v>
      </c>
      <c r="F35" s="17" t="s">
        <v>133</v>
      </c>
      <c r="I35" s="18">
        <f>ROUND(E35*G35,2)</f>
        <v>0</v>
      </c>
      <c r="J35" s="18">
        <f t="shared" si="4"/>
        <v>0</v>
      </c>
      <c r="K35" s="19">
        <v>2.3500000000000001E-3</v>
      </c>
      <c r="L35" s="19">
        <f t="shared" si="5"/>
        <v>9.4E-2</v>
      </c>
      <c r="N35" s="16">
        <f t="shared" si="6"/>
        <v>0</v>
      </c>
      <c r="O35" s="17">
        <v>0</v>
      </c>
      <c r="P35" s="17" t="s">
        <v>81</v>
      </c>
      <c r="V35" s="20" t="s">
        <v>61</v>
      </c>
      <c r="X35" s="52" t="s">
        <v>141</v>
      </c>
      <c r="Y35" s="52" t="s">
        <v>141</v>
      </c>
      <c r="Z35" s="14" t="s">
        <v>134</v>
      </c>
      <c r="AA35" s="14" t="s">
        <v>143</v>
      </c>
      <c r="AJ35" s="4" t="s">
        <v>127</v>
      </c>
      <c r="AK35" s="4" t="s">
        <v>85</v>
      </c>
    </row>
    <row r="36" spans="1:37">
      <c r="A36" s="12">
        <v>17</v>
      </c>
      <c r="B36" s="13" t="s">
        <v>123</v>
      </c>
      <c r="C36" s="14" t="s">
        <v>144</v>
      </c>
      <c r="D36" s="15" t="s">
        <v>145</v>
      </c>
      <c r="E36" s="16">
        <v>6</v>
      </c>
      <c r="F36" s="17" t="s">
        <v>133</v>
      </c>
      <c r="I36" s="18">
        <f>ROUND(E36*G36,2)</f>
        <v>0</v>
      </c>
      <c r="J36" s="18">
        <f t="shared" si="4"/>
        <v>0</v>
      </c>
      <c r="K36" s="19">
        <v>8.0000000000000004E-4</v>
      </c>
      <c r="L36" s="19">
        <f t="shared" si="5"/>
        <v>4.8000000000000004E-3</v>
      </c>
      <c r="N36" s="16">
        <f t="shared" si="6"/>
        <v>0</v>
      </c>
      <c r="O36" s="17">
        <v>0</v>
      </c>
      <c r="P36" s="17" t="s">
        <v>81</v>
      </c>
      <c r="V36" s="20" t="s">
        <v>61</v>
      </c>
      <c r="X36" s="52" t="s">
        <v>144</v>
      </c>
      <c r="Y36" s="52" t="s">
        <v>144</v>
      </c>
      <c r="Z36" s="14" t="s">
        <v>134</v>
      </c>
      <c r="AA36" s="14" t="s">
        <v>146</v>
      </c>
      <c r="AJ36" s="4" t="s">
        <v>127</v>
      </c>
      <c r="AK36" s="4" t="s">
        <v>85</v>
      </c>
    </row>
    <row r="37" spans="1:37">
      <c r="A37" s="12">
        <v>18</v>
      </c>
      <c r="B37" s="13" t="s">
        <v>123</v>
      </c>
      <c r="C37" s="14" t="s">
        <v>147</v>
      </c>
      <c r="D37" s="15" t="s">
        <v>148</v>
      </c>
      <c r="E37" s="16">
        <v>3</v>
      </c>
      <c r="F37" s="17" t="s">
        <v>133</v>
      </c>
      <c r="I37" s="18">
        <f>ROUND(E37*G37,2)</f>
        <v>0</v>
      </c>
      <c r="J37" s="18">
        <f t="shared" si="4"/>
        <v>0</v>
      </c>
      <c r="K37" s="19">
        <v>1.4499999999999999E-3</v>
      </c>
      <c r="L37" s="19">
        <f t="shared" si="5"/>
        <v>4.3499999999999997E-3</v>
      </c>
      <c r="N37" s="16">
        <f t="shared" si="6"/>
        <v>0</v>
      </c>
      <c r="O37" s="17">
        <v>0</v>
      </c>
      <c r="P37" s="17" t="s">
        <v>81</v>
      </c>
      <c r="V37" s="20" t="s">
        <v>61</v>
      </c>
      <c r="X37" s="52" t="s">
        <v>147</v>
      </c>
      <c r="Y37" s="52" t="s">
        <v>147</v>
      </c>
      <c r="Z37" s="14" t="s">
        <v>134</v>
      </c>
      <c r="AA37" s="14" t="s">
        <v>81</v>
      </c>
      <c r="AJ37" s="4" t="s">
        <v>127</v>
      </c>
      <c r="AK37" s="4" t="s">
        <v>85</v>
      </c>
    </row>
    <row r="38" spans="1:37">
      <c r="A38" s="12">
        <v>19</v>
      </c>
      <c r="B38" s="13" t="s">
        <v>108</v>
      </c>
      <c r="C38" s="14" t="s">
        <v>149</v>
      </c>
      <c r="D38" s="15" t="s">
        <v>150</v>
      </c>
      <c r="E38" s="16">
        <v>2</v>
      </c>
      <c r="F38" s="17" t="s">
        <v>133</v>
      </c>
      <c r="H38" s="18">
        <f>ROUND(E38*G38,2)</f>
        <v>0</v>
      </c>
      <c r="J38" s="18">
        <f t="shared" si="4"/>
        <v>0</v>
      </c>
      <c r="K38" s="19">
        <v>1.0000000000000001E-5</v>
      </c>
      <c r="L38" s="19">
        <f t="shared" si="5"/>
        <v>2.0000000000000002E-5</v>
      </c>
      <c r="N38" s="16">
        <f t="shared" si="6"/>
        <v>0</v>
      </c>
      <c r="O38" s="17">
        <v>0</v>
      </c>
      <c r="P38" s="17" t="s">
        <v>81</v>
      </c>
      <c r="V38" s="20" t="s">
        <v>62</v>
      </c>
      <c r="X38" s="52" t="s">
        <v>151</v>
      </c>
      <c r="Y38" s="52" t="s">
        <v>149</v>
      </c>
      <c r="Z38" s="14" t="s">
        <v>112</v>
      </c>
      <c r="AJ38" s="4" t="s">
        <v>84</v>
      </c>
      <c r="AK38" s="4" t="s">
        <v>85</v>
      </c>
    </row>
    <row r="39" spans="1:37">
      <c r="A39" s="12">
        <v>20</v>
      </c>
      <c r="B39" s="13" t="s">
        <v>123</v>
      </c>
      <c r="C39" s="14" t="s">
        <v>152</v>
      </c>
      <c r="D39" s="15" t="s">
        <v>153</v>
      </c>
      <c r="E39" s="16">
        <v>8</v>
      </c>
      <c r="F39" s="17" t="s">
        <v>121</v>
      </c>
      <c r="I39" s="18">
        <f>ROUND(E39*G39,2)</f>
        <v>0</v>
      </c>
      <c r="J39" s="18">
        <f t="shared" si="4"/>
        <v>0</v>
      </c>
      <c r="K39" s="19">
        <v>3.1700000000000001E-3</v>
      </c>
      <c r="L39" s="19">
        <f t="shared" si="5"/>
        <v>2.5360000000000001E-2</v>
      </c>
      <c r="N39" s="16">
        <f t="shared" si="6"/>
        <v>0</v>
      </c>
      <c r="O39" s="17">
        <v>0</v>
      </c>
      <c r="P39" s="17" t="s">
        <v>81</v>
      </c>
      <c r="V39" s="20" t="s">
        <v>61</v>
      </c>
      <c r="X39" s="52" t="s">
        <v>152</v>
      </c>
      <c r="Y39" s="52" t="s">
        <v>152</v>
      </c>
      <c r="Z39" s="14" t="s">
        <v>154</v>
      </c>
      <c r="AA39" s="14" t="s">
        <v>81</v>
      </c>
      <c r="AJ39" s="4" t="s">
        <v>127</v>
      </c>
      <c r="AK39" s="4" t="s">
        <v>85</v>
      </c>
    </row>
    <row r="40" spans="1:37">
      <c r="A40" s="12">
        <v>21</v>
      </c>
      <c r="B40" s="13" t="s">
        <v>123</v>
      </c>
      <c r="C40" s="14" t="s">
        <v>155</v>
      </c>
      <c r="D40" s="15" t="s">
        <v>156</v>
      </c>
      <c r="E40" s="16">
        <v>2</v>
      </c>
      <c r="F40" s="17" t="s">
        <v>133</v>
      </c>
      <c r="I40" s="18">
        <f>ROUND(E40*G40,2)</f>
        <v>0</v>
      </c>
      <c r="J40" s="18">
        <f t="shared" si="4"/>
        <v>0</v>
      </c>
      <c r="L40" s="19">
        <f t="shared" si="5"/>
        <v>0</v>
      </c>
      <c r="N40" s="16">
        <f t="shared" si="6"/>
        <v>0</v>
      </c>
      <c r="O40" s="17">
        <v>0</v>
      </c>
      <c r="P40" s="17" t="s">
        <v>81</v>
      </c>
      <c r="V40" s="20" t="s">
        <v>61</v>
      </c>
      <c r="X40" s="52" t="s">
        <v>157</v>
      </c>
      <c r="Y40" s="52" t="s">
        <v>155</v>
      </c>
      <c r="Z40" s="14" t="s">
        <v>126</v>
      </c>
      <c r="AA40" s="14" t="s">
        <v>81</v>
      </c>
      <c r="AJ40" s="4" t="s">
        <v>127</v>
      </c>
      <c r="AK40" s="4" t="s">
        <v>85</v>
      </c>
    </row>
    <row r="41" spans="1:37">
      <c r="A41" s="12">
        <v>22</v>
      </c>
      <c r="B41" s="13" t="s">
        <v>108</v>
      </c>
      <c r="C41" s="14" t="s">
        <v>158</v>
      </c>
      <c r="D41" s="15" t="s">
        <v>159</v>
      </c>
      <c r="E41" s="16">
        <v>2</v>
      </c>
      <c r="F41" s="17" t="s">
        <v>133</v>
      </c>
      <c r="H41" s="18">
        <f>ROUND(E41*G41,2)</f>
        <v>0</v>
      </c>
      <c r="J41" s="18">
        <f t="shared" si="4"/>
        <v>0</v>
      </c>
      <c r="K41" s="19">
        <v>7.2999999999999996E-4</v>
      </c>
      <c r="L41" s="19">
        <f t="shared" si="5"/>
        <v>1.4599999999999999E-3</v>
      </c>
      <c r="N41" s="16">
        <f t="shared" si="6"/>
        <v>0</v>
      </c>
      <c r="O41" s="17">
        <v>0</v>
      </c>
      <c r="P41" s="17" t="s">
        <v>81</v>
      </c>
      <c r="V41" s="20" t="s">
        <v>62</v>
      </c>
      <c r="X41" s="52" t="s">
        <v>160</v>
      </c>
      <c r="Y41" s="52" t="s">
        <v>158</v>
      </c>
      <c r="Z41" s="14" t="s">
        <v>112</v>
      </c>
      <c r="AJ41" s="4" t="s">
        <v>84</v>
      </c>
      <c r="AK41" s="4" t="s">
        <v>85</v>
      </c>
    </row>
    <row r="42" spans="1:37">
      <c r="A42" s="12">
        <v>23</v>
      </c>
      <c r="B42" s="13" t="s">
        <v>123</v>
      </c>
      <c r="C42" s="14" t="s">
        <v>161</v>
      </c>
      <c r="D42" s="15" t="s">
        <v>162</v>
      </c>
      <c r="E42" s="16">
        <v>2</v>
      </c>
      <c r="F42" s="17" t="s">
        <v>133</v>
      </c>
      <c r="I42" s="18">
        <f>ROUND(E42*G42,2)</f>
        <v>0</v>
      </c>
      <c r="J42" s="18">
        <f t="shared" si="4"/>
        <v>0</v>
      </c>
      <c r="L42" s="19">
        <f t="shared" si="5"/>
        <v>0</v>
      </c>
      <c r="N42" s="16">
        <f t="shared" si="6"/>
        <v>0</v>
      </c>
      <c r="O42" s="17">
        <v>0</v>
      </c>
      <c r="P42" s="17" t="s">
        <v>81</v>
      </c>
      <c r="V42" s="20" t="s">
        <v>61</v>
      </c>
      <c r="X42" s="52" t="s">
        <v>157</v>
      </c>
      <c r="Y42" s="52" t="s">
        <v>161</v>
      </c>
      <c r="Z42" s="14" t="s">
        <v>126</v>
      </c>
      <c r="AA42" s="14" t="s">
        <v>81</v>
      </c>
      <c r="AJ42" s="4" t="s">
        <v>127</v>
      </c>
      <c r="AK42" s="4" t="s">
        <v>85</v>
      </c>
    </row>
    <row r="43" spans="1:37">
      <c r="A43" s="12">
        <v>24</v>
      </c>
      <c r="B43" s="13" t="s">
        <v>123</v>
      </c>
      <c r="C43" s="14" t="s">
        <v>163</v>
      </c>
      <c r="D43" s="15" t="s">
        <v>164</v>
      </c>
      <c r="E43" s="16">
        <v>2</v>
      </c>
      <c r="F43" s="17" t="s">
        <v>133</v>
      </c>
      <c r="I43" s="18">
        <f>ROUND(E43*G43,2)</f>
        <v>0</v>
      </c>
      <c r="J43" s="18">
        <f t="shared" si="4"/>
        <v>0</v>
      </c>
      <c r="L43" s="19">
        <f t="shared" si="5"/>
        <v>0</v>
      </c>
      <c r="N43" s="16">
        <f t="shared" si="6"/>
        <v>0</v>
      </c>
      <c r="O43" s="17">
        <v>0</v>
      </c>
      <c r="P43" s="17" t="s">
        <v>81</v>
      </c>
      <c r="V43" s="20" t="s">
        <v>61</v>
      </c>
      <c r="X43" s="52" t="s">
        <v>157</v>
      </c>
      <c r="Y43" s="52" t="s">
        <v>163</v>
      </c>
      <c r="Z43" s="14" t="s">
        <v>126</v>
      </c>
      <c r="AA43" s="14" t="s">
        <v>81</v>
      </c>
      <c r="AJ43" s="4" t="s">
        <v>127</v>
      </c>
      <c r="AK43" s="4" t="s">
        <v>85</v>
      </c>
    </row>
    <row r="44" spans="1:37">
      <c r="A44" s="12">
        <v>25</v>
      </c>
      <c r="B44" s="13" t="s">
        <v>108</v>
      </c>
      <c r="C44" s="14" t="s">
        <v>165</v>
      </c>
      <c r="D44" s="15" t="s">
        <v>166</v>
      </c>
      <c r="E44" s="16">
        <v>14</v>
      </c>
      <c r="F44" s="17" t="s">
        <v>133</v>
      </c>
      <c r="H44" s="18">
        <f>ROUND(E44*G44,2)</f>
        <v>0</v>
      </c>
      <c r="J44" s="18">
        <f t="shared" si="4"/>
        <v>0</v>
      </c>
      <c r="K44" s="19">
        <v>2.1420000000000002E-2</v>
      </c>
      <c r="L44" s="19">
        <f t="shared" si="5"/>
        <v>0.29988000000000004</v>
      </c>
      <c r="N44" s="16">
        <f t="shared" si="6"/>
        <v>0</v>
      </c>
      <c r="O44" s="17">
        <v>0</v>
      </c>
      <c r="P44" s="17" t="s">
        <v>81</v>
      </c>
      <c r="V44" s="20" t="s">
        <v>62</v>
      </c>
      <c r="X44" s="52" t="s">
        <v>167</v>
      </c>
      <c r="Y44" s="52" t="s">
        <v>165</v>
      </c>
      <c r="Z44" s="14" t="s">
        <v>112</v>
      </c>
      <c r="AJ44" s="4" t="s">
        <v>84</v>
      </c>
      <c r="AK44" s="4" t="s">
        <v>85</v>
      </c>
    </row>
    <row r="45" spans="1:37">
      <c r="A45" s="12">
        <v>26</v>
      </c>
      <c r="B45" s="13" t="s">
        <v>123</v>
      </c>
      <c r="C45" s="14" t="s">
        <v>168</v>
      </c>
      <c r="D45" s="15" t="s">
        <v>169</v>
      </c>
      <c r="E45" s="16">
        <v>14</v>
      </c>
      <c r="F45" s="17" t="s">
        <v>133</v>
      </c>
      <c r="I45" s="18">
        <f>ROUND(E45*G45,2)</f>
        <v>0</v>
      </c>
      <c r="J45" s="18">
        <f t="shared" si="4"/>
        <v>0</v>
      </c>
      <c r="K45" s="19">
        <v>0.20499999999999999</v>
      </c>
      <c r="L45" s="19">
        <f t="shared" si="5"/>
        <v>2.8699999999999997</v>
      </c>
      <c r="N45" s="16">
        <f t="shared" si="6"/>
        <v>0</v>
      </c>
      <c r="O45" s="17">
        <v>0</v>
      </c>
      <c r="P45" s="17" t="s">
        <v>81</v>
      </c>
      <c r="V45" s="20" t="s">
        <v>61</v>
      </c>
      <c r="X45" s="52" t="s">
        <v>168</v>
      </c>
      <c r="Y45" s="52" t="s">
        <v>168</v>
      </c>
      <c r="Z45" s="14" t="s">
        <v>170</v>
      </c>
      <c r="AA45" s="14" t="s">
        <v>81</v>
      </c>
      <c r="AJ45" s="4" t="s">
        <v>127</v>
      </c>
      <c r="AK45" s="4" t="s">
        <v>85</v>
      </c>
    </row>
    <row r="46" spans="1:37" ht="25.5">
      <c r="A46" s="12">
        <v>27</v>
      </c>
      <c r="B46" s="13" t="s">
        <v>108</v>
      </c>
      <c r="C46" s="14" t="s">
        <v>171</v>
      </c>
      <c r="D46" s="15" t="s">
        <v>172</v>
      </c>
      <c r="E46" s="16">
        <v>2</v>
      </c>
      <c r="F46" s="17" t="s">
        <v>133</v>
      </c>
      <c r="H46" s="18">
        <f>ROUND(E46*G46,2)</f>
        <v>0</v>
      </c>
      <c r="J46" s="18">
        <f t="shared" si="4"/>
        <v>0</v>
      </c>
      <c r="K46" s="19">
        <v>2.1420000000000002E-2</v>
      </c>
      <c r="L46" s="19">
        <f t="shared" si="5"/>
        <v>4.2840000000000003E-2</v>
      </c>
      <c r="N46" s="16">
        <f t="shared" si="6"/>
        <v>0</v>
      </c>
      <c r="O46" s="17">
        <v>0</v>
      </c>
      <c r="P46" s="17" t="s">
        <v>81</v>
      </c>
      <c r="V46" s="20" t="s">
        <v>62</v>
      </c>
      <c r="X46" s="52" t="s">
        <v>173</v>
      </c>
      <c r="Y46" s="52" t="s">
        <v>171</v>
      </c>
      <c r="Z46" s="14" t="s">
        <v>112</v>
      </c>
      <c r="AJ46" s="4" t="s">
        <v>84</v>
      </c>
      <c r="AK46" s="4" t="s">
        <v>85</v>
      </c>
    </row>
    <row r="47" spans="1:37">
      <c r="A47" s="12">
        <v>28</v>
      </c>
      <c r="B47" s="13" t="s">
        <v>123</v>
      </c>
      <c r="C47" s="14" t="s">
        <v>174</v>
      </c>
      <c r="D47" s="15" t="s">
        <v>175</v>
      </c>
      <c r="E47" s="16">
        <v>2</v>
      </c>
      <c r="F47" s="17" t="s">
        <v>133</v>
      </c>
      <c r="I47" s="18">
        <f>ROUND(E47*G47,2)</f>
        <v>0</v>
      </c>
      <c r="J47" s="18">
        <f t="shared" si="4"/>
        <v>0</v>
      </c>
      <c r="K47" s="19">
        <v>0.4</v>
      </c>
      <c r="L47" s="19">
        <f t="shared" si="5"/>
        <v>0.8</v>
      </c>
      <c r="N47" s="16">
        <f t="shared" si="6"/>
        <v>0</v>
      </c>
      <c r="O47" s="17">
        <v>0</v>
      </c>
      <c r="P47" s="17" t="s">
        <v>81</v>
      </c>
      <c r="V47" s="20" t="s">
        <v>61</v>
      </c>
      <c r="X47" s="52" t="s">
        <v>174</v>
      </c>
      <c r="Y47" s="52" t="s">
        <v>174</v>
      </c>
      <c r="Z47" s="14" t="s">
        <v>170</v>
      </c>
      <c r="AA47" s="14" t="s">
        <v>81</v>
      </c>
      <c r="AJ47" s="4" t="s">
        <v>127</v>
      </c>
      <c r="AK47" s="4" t="s">
        <v>85</v>
      </c>
    </row>
    <row r="48" spans="1:37">
      <c r="A48" s="12">
        <v>29</v>
      </c>
      <c r="B48" s="13" t="s">
        <v>108</v>
      </c>
      <c r="C48" s="14" t="s">
        <v>176</v>
      </c>
      <c r="D48" s="15" t="s">
        <v>177</v>
      </c>
      <c r="E48" s="16">
        <v>2</v>
      </c>
      <c r="F48" s="17" t="s">
        <v>133</v>
      </c>
      <c r="H48" s="18">
        <f>ROUND(E48*G48,2)</f>
        <v>0</v>
      </c>
      <c r="J48" s="18">
        <f t="shared" si="4"/>
        <v>0</v>
      </c>
      <c r="K48" s="19">
        <v>7.0200000000000002E-3</v>
      </c>
      <c r="L48" s="19">
        <f t="shared" si="5"/>
        <v>1.404E-2</v>
      </c>
      <c r="N48" s="16">
        <f t="shared" si="6"/>
        <v>0</v>
      </c>
      <c r="O48" s="17">
        <v>0</v>
      </c>
      <c r="P48" s="17" t="s">
        <v>81</v>
      </c>
      <c r="V48" s="20" t="s">
        <v>62</v>
      </c>
      <c r="X48" s="52" t="s">
        <v>178</v>
      </c>
      <c r="Y48" s="52" t="s">
        <v>176</v>
      </c>
      <c r="Z48" s="14" t="s">
        <v>112</v>
      </c>
      <c r="AJ48" s="4" t="s">
        <v>84</v>
      </c>
      <c r="AK48" s="4" t="s">
        <v>85</v>
      </c>
    </row>
    <row r="49" spans="1:37">
      <c r="A49" s="12">
        <v>30</v>
      </c>
      <c r="B49" s="13" t="s">
        <v>123</v>
      </c>
      <c r="C49" s="14" t="s">
        <v>179</v>
      </c>
      <c r="D49" s="15" t="s">
        <v>180</v>
      </c>
      <c r="E49" s="16">
        <v>2</v>
      </c>
      <c r="F49" s="17" t="s">
        <v>133</v>
      </c>
      <c r="I49" s="18">
        <f>ROUND(E49*G49,2)</f>
        <v>0</v>
      </c>
      <c r="J49" s="18">
        <f t="shared" si="4"/>
        <v>0</v>
      </c>
      <c r="K49" s="19">
        <v>6.5000000000000002E-2</v>
      </c>
      <c r="L49" s="19">
        <f t="shared" si="5"/>
        <v>0.13</v>
      </c>
      <c r="N49" s="16">
        <f t="shared" si="6"/>
        <v>0</v>
      </c>
      <c r="O49" s="17">
        <v>0</v>
      </c>
      <c r="P49" s="17" t="s">
        <v>81</v>
      </c>
      <c r="V49" s="20" t="s">
        <v>61</v>
      </c>
      <c r="X49" s="52" t="s">
        <v>179</v>
      </c>
      <c r="Y49" s="52" t="s">
        <v>179</v>
      </c>
      <c r="Z49" s="14" t="s">
        <v>181</v>
      </c>
      <c r="AA49" s="14" t="s">
        <v>81</v>
      </c>
      <c r="AJ49" s="4" t="s">
        <v>127</v>
      </c>
      <c r="AK49" s="4" t="s">
        <v>85</v>
      </c>
    </row>
    <row r="50" spans="1:37">
      <c r="D50" s="53" t="s">
        <v>182</v>
      </c>
      <c r="E50" s="54">
        <f>J50</f>
        <v>0</v>
      </c>
      <c r="H50" s="54">
        <f>SUM(H28:H49)</f>
        <v>0</v>
      </c>
      <c r="I50" s="54">
        <f>SUM(I28:I49)</f>
        <v>0</v>
      </c>
      <c r="J50" s="54">
        <f>SUM(J28:J49)</f>
        <v>0</v>
      </c>
      <c r="L50" s="55">
        <f>SUM(L28:L49)</f>
        <v>4.3199699999999988</v>
      </c>
      <c r="N50" s="56">
        <f>SUM(N28:N49)</f>
        <v>0</v>
      </c>
      <c r="W50" s="16">
        <f>SUM(W28:W49)</f>
        <v>0</v>
      </c>
    </row>
    <row r="52" spans="1:37">
      <c r="B52" s="14" t="s">
        <v>183</v>
      </c>
    </row>
    <row r="53" spans="1:37" ht="25.5">
      <c r="A53" s="12">
        <v>31</v>
      </c>
      <c r="B53" s="13" t="s">
        <v>184</v>
      </c>
      <c r="C53" s="14" t="s">
        <v>185</v>
      </c>
      <c r="D53" s="15" t="s">
        <v>186</v>
      </c>
      <c r="E53" s="16">
        <v>3</v>
      </c>
      <c r="F53" s="17" t="s">
        <v>121</v>
      </c>
      <c r="H53" s="18">
        <f>ROUND(E53*G53,2)</f>
        <v>0</v>
      </c>
      <c r="J53" s="18">
        <f t="shared" ref="J53:J60" si="7">ROUND(E53*G53,2)</f>
        <v>0</v>
      </c>
      <c r="K53" s="19">
        <v>9.6280000000000004E-2</v>
      </c>
      <c r="L53" s="19">
        <f t="shared" ref="L53:L60" si="8">E53*K53</f>
        <v>0.28883999999999999</v>
      </c>
      <c r="N53" s="16">
        <f t="shared" ref="N53:N60" si="9">E53*M53</f>
        <v>0</v>
      </c>
      <c r="O53" s="17">
        <v>0</v>
      </c>
      <c r="P53" s="17" t="s">
        <v>81</v>
      </c>
      <c r="V53" s="20" t="s">
        <v>62</v>
      </c>
      <c r="X53" s="52" t="s">
        <v>187</v>
      </c>
      <c r="Y53" s="52" t="s">
        <v>185</v>
      </c>
      <c r="Z53" s="14" t="s">
        <v>126</v>
      </c>
      <c r="AJ53" s="4" t="s">
        <v>84</v>
      </c>
      <c r="AK53" s="4" t="s">
        <v>85</v>
      </c>
    </row>
    <row r="54" spans="1:37">
      <c r="A54" s="12">
        <v>32</v>
      </c>
      <c r="B54" s="13" t="s">
        <v>123</v>
      </c>
      <c r="C54" s="14" t="s">
        <v>188</v>
      </c>
      <c r="D54" s="15" t="s">
        <v>189</v>
      </c>
      <c r="E54" s="16">
        <v>2</v>
      </c>
      <c r="F54" s="17" t="s">
        <v>133</v>
      </c>
      <c r="I54" s="18">
        <f>ROUND(E54*G54,2)</f>
        <v>0</v>
      </c>
      <c r="J54" s="18">
        <f t="shared" si="7"/>
        <v>0</v>
      </c>
      <c r="K54" s="19">
        <v>2.2000000000000001E-3</v>
      </c>
      <c r="L54" s="19">
        <f t="shared" si="8"/>
        <v>4.4000000000000003E-3</v>
      </c>
      <c r="N54" s="16">
        <f t="shared" si="9"/>
        <v>0</v>
      </c>
      <c r="O54" s="17">
        <v>0</v>
      </c>
      <c r="P54" s="17" t="s">
        <v>81</v>
      </c>
      <c r="V54" s="20" t="s">
        <v>61</v>
      </c>
      <c r="X54" s="52" t="s">
        <v>188</v>
      </c>
      <c r="Y54" s="52" t="s">
        <v>188</v>
      </c>
      <c r="Z54" s="14" t="s">
        <v>126</v>
      </c>
      <c r="AA54" s="14" t="s">
        <v>81</v>
      </c>
      <c r="AJ54" s="4" t="s">
        <v>127</v>
      </c>
      <c r="AK54" s="4" t="s">
        <v>85</v>
      </c>
    </row>
    <row r="55" spans="1:37">
      <c r="A55" s="12">
        <v>33</v>
      </c>
      <c r="B55" s="13" t="s">
        <v>123</v>
      </c>
      <c r="C55" s="14" t="s">
        <v>190</v>
      </c>
      <c r="D55" s="15" t="s">
        <v>191</v>
      </c>
      <c r="E55" s="16">
        <v>2</v>
      </c>
      <c r="F55" s="17" t="s">
        <v>133</v>
      </c>
      <c r="I55" s="18">
        <f>ROUND(E55*G55,2)</f>
        <v>0</v>
      </c>
      <c r="J55" s="18">
        <f t="shared" si="7"/>
        <v>0</v>
      </c>
      <c r="K55" s="19">
        <v>1.1000000000000001E-3</v>
      </c>
      <c r="L55" s="19">
        <f t="shared" si="8"/>
        <v>2.2000000000000001E-3</v>
      </c>
      <c r="N55" s="16">
        <f t="shared" si="9"/>
        <v>0</v>
      </c>
      <c r="O55" s="17">
        <v>0</v>
      </c>
      <c r="P55" s="17" t="s">
        <v>81</v>
      </c>
      <c r="V55" s="20" t="s">
        <v>61</v>
      </c>
      <c r="X55" s="52" t="s">
        <v>190</v>
      </c>
      <c r="Y55" s="52" t="s">
        <v>190</v>
      </c>
      <c r="Z55" s="14" t="s">
        <v>126</v>
      </c>
      <c r="AA55" s="14" t="s">
        <v>81</v>
      </c>
      <c r="AJ55" s="4" t="s">
        <v>127</v>
      </c>
      <c r="AK55" s="4" t="s">
        <v>85</v>
      </c>
    </row>
    <row r="56" spans="1:37">
      <c r="A56" s="12">
        <v>34</v>
      </c>
      <c r="B56" s="13" t="s">
        <v>123</v>
      </c>
      <c r="C56" s="14" t="s">
        <v>192</v>
      </c>
      <c r="D56" s="15" t="s">
        <v>193</v>
      </c>
      <c r="E56" s="16">
        <v>2</v>
      </c>
      <c r="F56" s="17" t="s">
        <v>133</v>
      </c>
      <c r="I56" s="18">
        <f>ROUND(E56*G56,2)</f>
        <v>0</v>
      </c>
      <c r="J56" s="18">
        <f t="shared" si="7"/>
        <v>0</v>
      </c>
      <c r="K56" s="19">
        <v>1.77E-2</v>
      </c>
      <c r="L56" s="19">
        <f t="shared" si="8"/>
        <v>3.5400000000000001E-2</v>
      </c>
      <c r="N56" s="16">
        <f t="shared" si="9"/>
        <v>0</v>
      </c>
      <c r="O56" s="17">
        <v>0</v>
      </c>
      <c r="P56" s="17" t="s">
        <v>81</v>
      </c>
      <c r="V56" s="20" t="s">
        <v>61</v>
      </c>
      <c r="X56" s="52" t="s">
        <v>192</v>
      </c>
      <c r="Y56" s="52" t="s">
        <v>192</v>
      </c>
      <c r="Z56" s="14" t="s">
        <v>126</v>
      </c>
      <c r="AA56" s="14" t="s">
        <v>81</v>
      </c>
      <c r="AJ56" s="4" t="s">
        <v>127</v>
      </c>
      <c r="AK56" s="4" t="s">
        <v>85</v>
      </c>
    </row>
    <row r="57" spans="1:37">
      <c r="A57" s="12">
        <v>35</v>
      </c>
      <c r="B57" s="13" t="s">
        <v>123</v>
      </c>
      <c r="C57" s="14" t="s">
        <v>194</v>
      </c>
      <c r="D57" s="15" t="s">
        <v>195</v>
      </c>
      <c r="E57" s="16">
        <v>2</v>
      </c>
      <c r="F57" s="17" t="s">
        <v>133</v>
      </c>
      <c r="I57" s="18">
        <f>ROUND(E57*G57,2)</f>
        <v>0</v>
      </c>
      <c r="J57" s="18">
        <f t="shared" si="7"/>
        <v>0</v>
      </c>
      <c r="K57" s="19">
        <v>3.4700000000000002E-2</v>
      </c>
      <c r="L57" s="19">
        <f t="shared" si="8"/>
        <v>6.9400000000000003E-2</v>
      </c>
      <c r="N57" s="16">
        <f t="shared" si="9"/>
        <v>0</v>
      </c>
      <c r="O57" s="17">
        <v>0</v>
      </c>
      <c r="P57" s="17" t="s">
        <v>81</v>
      </c>
      <c r="V57" s="20" t="s">
        <v>61</v>
      </c>
      <c r="X57" s="52" t="s">
        <v>194</v>
      </c>
      <c r="Y57" s="52" t="s">
        <v>194</v>
      </c>
      <c r="Z57" s="14" t="s">
        <v>126</v>
      </c>
      <c r="AA57" s="14" t="s">
        <v>81</v>
      </c>
      <c r="AJ57" s="4" t="s">
        <v>127</v>
      </c>
      <c r="AK57" s="4" t="s">
        <v>85</v>
      </c>
    </row>
    <row r="58" spans="1:37">
      <c r="A58" s="12">
        <v>36</v>
      </c>
      <c r="B58" s="13" t="s">
        <v>196</v>
      </c>
      <c r="C58" s="14" t="s">
        <v>197</v>
      </c>
      <c r="D58" s="15" t="s">
        <v>198</v>
      </c>
      <c r="E58" s="16">
        <v>0.12</v>
      </c>
      <c r="F58" s="17" t="s">
        <v>80</v>
      </c>
      <c r="H58" s="18">
        <f>ROUND(E58*G58,2)</f>
        <v>0</v>
      </c>
      <c r="J58" s="18">
        <f t="shared" si="7"/>
        <v>0</v>
      </c>
      <c r="L58" s="19">
        <f t="shared" si="8"/>
        <v>0</v>
      </c>
      <c r="M58" s="16">
        <v>2</v>
      </c>
      <c r="N58" s="16">
        <f t="shared" si="9"/>
        <v>0.24</v>
      </c>
      <c r="O58" s="17">
        <v>0</v>
      </c>
      <c r="P58" s="17" t="s">
        <v>81</v>
      </c>
      <c r="V58" s="20" t="s">
        <v>62</v>
      </c>
      <c r="X58" s="52" t="s">
        <v>199</v>
      </c>
      <c r="Y58" s="52" t="s">
        <v>197</v>
      </c>
      <c r="Z58" s="14" t="s">
        <v>200</v>
      </c>
      <c r="AJ58" s="4" t="s">
        <v>84</v>
      </c>
      <c r="AK58" s="4" t="s">
        <v>85</v>
      </c>
    </row>
    <row r="59" spans="1:37">
      <c r="A59" s="12">
        <v>37</v>
      </c>
      <c r="B59" s="13" t="s">
        <v>196</v>
      </c>
      <c r="C59" s="14" t="s">
        <v>201</v>
      </c>
      <c r="D59" s="15" t="s">
        <v>202</v>
      </c>
      <c r="E59" s="16">
        <v>6.8000000000000005E-2</v>
      </c>
      <c r="F59" s="17" t="s">
        <v>80</v>
      </c>
      <c r="H59" s="18">
        <f>ROUND(E59*G59,2)</f>
        <v>0</v>
      </c>
      <c r="J59" s="18">
        <f t="shared" si="7"/>
        <v>0</v>
      </c>
      <c r="L59" s="19">
        <f t="shared" si="8"/>
        <v>0</v>
      </c>
      <c r="M59" s="16">
        <v>2.2000000000000002</v>
      </c>
      <c r="N59" s="16">
        <f t="shared" si="9"/>
        <v>0.14960000000000001</v>
      </c>
      <c r="O59" s="17">
        <v>0</v>
      </c>
      <c r="P59" s="17" t="s">
        <v>81</v>
      </c>
      <c r="V59" s="20" t="s">
        <v>62</v>
      </c>
      <c r="X59" s="52" t="s">
        <v>203</v>
      </c>
      <c r="Y59" s="52" t="s">
        <v>201</v>
      </c>
      <c r="Z59" s="14" t="s">
        <v>200</v>
      </c>
      <c r="AJ59" s="4" t="s">
        <v>84</v>
      </c>
      <c r="AK59" s="4" t="s">
        <v>85</v>
      </c>
    </row>
    <row r="60" spans="1:37" ht="25.5">
      <c r="A60" s="12">
        <v>38</v>
      </c>
      <c r="B60" s="13" t="s">
        <v>108</v>
      </c>
      <c r="C60" s="14" t="s">
        <v>204</v>
      </c>
      <c r="D60" s="15" t="s">
        <v>205</v>
      </c>
      <c r="E60" s="16">
        <v>9.6709999999999994</v>
      </c>
      <c r="F60" s="17" t="s">
        <v>206</v>
      </c>
      <c r="H60" s="18">
        <f>ROUND(E60*G60,2)</f>
        <v>0</v>
      </c>
      <c r="J60" s="18">
        <f t="shared" si="7"/>
        <v>0</v>
      </c>
      <c r="L60" s="19">
        <f t="shared" si="8"/>
        <v>0</v>
      </c>
      <c r="N60" s="16">
        <f t="shared" si="9"/>
        <v>0</v>
      </c>
      <c r="O60" s="17">
        <v>0</v>
      </c>
      <c r="P60" s="17" t="s">
        <v>81</v>
      </c>
      <c r="V60" s="20" t="s">
        <v>62</v>
      </c>
      <c r="X60" s="52" t="s">
        <v>207</v>
      </c>
      <c r="Y60" s="52" t="s">
        <v>204</v>
      </c>
      <c r="Z60" s="14" t="s">
        <v>112</v>
      </c>
      <c r="AJ60" s="4" t="s">
        <v>84</v>
      </c>
      <c r="AK60" s="4" t="s">
        <v>85</v>
      </c>
    </row>
    <row r="61" spans="1:37">
      <c r="D61" s="53" t="s">
        <v>208</v>
      </c>
      <c r="E61" s="54">
        <f>J61</f>
        <v>0</v>
      </c>
      <c r="H61" s="54">
        <f>SUM(H52:H60)</f>
        <v>0</v>
      </c>
      <c r="I61" s="54">
        <f>SUM(I52:I60)</f>
        <v>0</v>
      </c>
      <c r="J61" s="54">
        <f>SUM(J52:J60)</f>
        <v>0</v>
      </c>
      <c r="L61" s="55">
        <f>SUM(L52:L60)</f>
        <v>0.40023999999999998</v>
      </c>
      <c r="N61" s="56">
        <f>SUM(N52:N60)</f>
        <v>0.3896</v>
      </c>
      <c r="W61" s="16">
        <f>SUM(W52:W60)</f>
        <v>0</v>
      </c>
    </row>
    <row r="63" spans="1:37">
      <c r="D63" s="53" t="s">
        <v>209</v>
      </c>
      <c r="E63" s="54">
        <f>J63</f>
        <v>0</v>
      </c>
      <c r="H63" s="54">
        <f>+H21+H26+H50+H61</f>
        <v>0</v>
      </c>
      <c r="I63" s="54">
        <f>+I21+I26+I50+I61</f>
        <v>0</v>
      </c>
      <c r="J63" s="54">
        <f>+J21+J26+J50+J61</f>
        <v>0</v>
      </c>
      <c r="L63" s="55">
        <f>+L21+L26+L50+L61</f>
        <v>9.6713396099999986</v>
      </c>
      <c r="N63" s="56">
        <f>+N21+N26+N50+N61</f>
        <v>0.3896</v>
      </c>
      <c r="W63" s="16">
        <f>+W21+W26+W50+W61</f>
        <v>0</v>
      </c>
    </row>
    <row r="65" spans="4:23">
      <c r="D65" s="57" t="s">
        <v>210</v>
      </c>
      <c r="E65" s="54">
        <f>J65</f>
        <v>0</v>
      </c>
      <c r="H65" s="54">
        <f>+H63</f>
        <v>0</v>
      </c>
      <c r="I65" s="54">
        <f>+I63</f>
        <v>0</v>
      </c>
      <c r="J65" s="54">
        <f>+J63</f>
        <v>0</v>
      </c>
      <c r="L65" s="55">
        <f>+L63</f>
        <v>9.6713396099999986</v>
      </c>
      <c r="N65" s="56">
        <f>+N63</f>
        <v>0.3896</v>
      </c>
      <c r="W65" s="16">
        <f>+W63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2022-07-12T08:38:56Z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